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xr:revisionPtr revIDLastSave="0" documentId="13_ncr:1_{2E95D5E9-3CB6-4044-B5D1-C1712FE31D4C}" xr6:coauthVersionLast="45" xr6:coauthVersionMax="45" xr10:uidLastSave="{00000000-0000-0000-0000-000000000000}"/>
  <bookViews>
    <workbookView xWindow="-120" yWindow="-120" windowWidth="20730" windowHeight="11160" activeTab="1" xr2:uid="{509B4F87-A35C-4EAC-93C1-A95EEAF063EF}"/>
  </bookViews>
  <sheets>
    <sheet name="Лист1" sheetId="1" r:id="rId1"/>
    <sheet name="Лист1 (2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D5" i="2"/>
  <c r="D3" i="2"/>
  <c r="B18" i="2"/>
  <c r="I19" i="2" s="1"/>
  <c r="H15" i="2"/>
  <c r="A15" i="2"/>
  <c r="H14" i="2"/>
  <c r="I14" i="2"/>
  <c r="H13" i="2"/>
  <c r="I13" i="2"/>
  <c r="H12" i="2"/>
  <c r="I12" i="2"/>
  <c r="H11" i="2"/>
  <c r="I11" i="2"/>
  <c r="H10" i="2"/>
  <c r="I10" i="2"/>
  <c r="H9" i="2"/>
  <c r="I9" i="2"/>
  <c r="H8" i="2"/>
  <c r="I8" i="2"/>
  <c r="H7" i="2"/>
  <c r="I7" i="2"/>
  <c r="H6" i="2"/>
  <c r="H5" i="2"/>
  <c r="I5" i="2"/>
  <c r="H4" i="2"/>
  <c r="I4" i="2"/>
  <c r="H3" i="2"/>
  <c r="I3" i="2"/>
  <c r="A3" i="2"/>
  <c r="I2" i="2"/>
  <c r="C16" i="1"/>
  <c r="I19" i="1"/>
  <c r="B18" i="1"/>
  <c r="I15" i="1"/>
  <c r="I3" i="1"/>
  <c r="I4" i="1"/>
  <c r="I5" i="1"/>
  <c r="I6" i="1"/>
  <c r="I7" i="1"/>
  <c r="I8" i="1"/>
  <c r="I9" i="1"/>
  <c r="I10" i="1"/>
  <c r="I11" i="1"/>
  <c r="I12" i="1"/>
  <c r="I13" i="1"/>
  <c r="I14" i="1"/>
  <c r="I2" i="1"/>
  <c r="I16" i="1" s="1"/>
  <c r="H15" i="1"/>
  <c r="H4" i="1"/>
  <c r="H5" i="1"/>
  <c r="H6" i="1"/>
  <c r="H7" i="1"/>
  <c r="H8" i="1"/>
  <c r="H9" i="1"/>
  <c r="H10" i="1"/>
  <c r="H11" i="1"/>
  <c r="H12" i="1"/>
  <c r="H13" i="1"/>
  <c r="H14" i="1"/>
  <c r="H3" i="1"/>
  <c r="C4" i="1"/>
  <c r="C5" i="1"/>
  <c r="C6" i="1"/>
  <c r="C7" i="1"/>
  <c r="C8" i="1"/>
  <c r="C9" i="1"/>
  <c r="C10" i="1"/>
  <c r="C11" i="1"/>
  <c r="C12" i="1"/>
  <c r="C13" i="1"/>
  <c r="C14" i="1"/>
  <c r="C3" i="1"/>
  <c r="B3" i="1"/>
  <c r="D3" i="1" s="1"/>
  <c r="E3" i="1" s="1"/>
  <c r="F3" i="1" s="1"/>
  <c r="A15" i="1"/>
  <c r="A3" i="1"/>
  <c r="A4" i="1" s="1"/>
  <c r="A4" i="2" l="1"/>
  <c r="B3" i="2"/>
  <c r="F3" i="2" s="1"/>
  <c r="D4" i="2" s="1"/>
  <c r="I6" i="2"/>
  <c r="B4" i="1"/>
  <c r="A5" i="1"/>
  <c r="D4" i="1"/>
  <c r="E4" i="1" s="1"/>
  <c r="F4" i="1" s="1"/>
  <c r="B4" i="2" l="1"/>
  <c r="F4" i="2" s="1"/>
  <c r="A5" i="2"/>
  <c r="A6" i="1"/>
  <c r="B5" i="1"/>
  <c r="D5" i="1" s="1"/>
  <c r="E5" i="1" s="1"/>
  <c r="F5" i="1" s="1"/>
  <c r="B5" i="2" l="1"/>
  <c r="F5" i="2" s="1"/>
  <c r="D6" i="2" s="1"/>
  <c r="A6" i="2"/>
  <c r="A7" i="1"/>
  <c r="B6" i="1"/>
  <c r="D6" i="1" s="1"/>
  <c r="E6" i="1" s="1"/>
  <c r="F6" i="1" s="1"/>
  <c r="A7" i="2" l="1"/>
  <c r="B6" i="2"/>
  <c r="F6" i="2" s="1"/>
  <c r="D7" i="2" s="1"/>
  <c r="A8" i="1"/>
  <c r="B7" i="1"/>
  <c r="D7" i="1" s="1"/>
  <c r="E7" i="1" s="1"/>
  <c r="F7" i="1" s="1"/>
  <c r="B7" i="2" l="1"/>
  <c r="F7" i="2" s="1"/>
  <c r="D8" i="2" s="1"/>
  <c r="A8" i="2"/>
  <c r="A9" i="1"/>
  <c r="B8" i="1"/>
  <c r="D8" i="1" s="1"/>
  <c r="E8" i="1" s="1"/>
  <c r="B8" i="2" l="1"/>
  <c r="F8" i="2" s="1"/>
  <c r="D9" i="2" s="1"/>
  <c r="A9" i="2"/>
  <c r="A10" i="1"/>
  <c r="B9" i="1"/>
  <c r="F8" i="1"/>
  <c r="B9" i="2" l="1"/>
  <c r="F9" i="2" s="1"/>
  <c r="D10" i="2" s="1"/>
  <c r="A10" i="2"/>
  <c r="A11" i="1"/>
  <c r="B10" i="1"/>
  <c r="D9" i="1"/>
  <c r="E9" i="1" s="1"/>
  <c r="F9" i="1" s="1"/>
  <c r="B10" i="2" l="1"/>
  <c r="F10" i="2" s="1"/>
  <c r="D11" i="2" s="1"/>
  <c r="A11" i="2"/>
  <c r="A12" i="1"/>
  <c r="B11" i="1"/>
  <c r="D10" i="1"/>
  <c r="E10" i="1" s="1"/>
  <c r="A12" i="2" l="1"/>
  <c r="B11" i="2"/>
  <c r="F11" i="2" s="1"/>
  <c r="D12" i="2" s="1"/>
  <c r="A13" i="1"/>
  <c r="B12" i="1"/>
  <c r="F10" i="1"/>
  <c r="B12" i="2" l="1"/>
  <c r="F12" i="2" s="1"/>
  <c r="D13" i="2" s="1"/>
  <c r="A13" i="2"/>
  <c r="B13" i="1"/>
  <c r="A14" i="1"/>
  <c r="D11" i="1"/>
  <c r="E11" i="1" s="1"/>
  <c r="B13" i="2" l="1"/>
  <c r="F13" i="2" s="1"/>
  <c r="D14" i="2" s="1"/>
  <c r="A14" i="2"/>
  <c r="B14" i="1"/>
  <c r="B15" i="1"/>
  <c r="F11" i="1"/>
  <c r="B14" i="2" l="1"/>
  <c r="F14" i="2" s="1"/>
  <c r="D15" i="2" s="1"/>
  <c r="B15" i="2"/>
  <c r="D12" i="1"/>
  <c r="E12" i="1" s="1"/>
  <c r="F12" i="1" s="1"/>
  <c r="E15" i="2" l="1"/>
  <c r="F15" i="2" s="1"/>
  <c r="D13" i="1"/>
  <c r="E13" i="1" s="1"/>
  <c r="F13" i="1" l="1"/>
  <c r="I15" i="2" l="1"/>
  <c r="I16" i="2" s="1"/>
  <c r="C16" i="2"/>
  <c r="D14" i="1"/>
  <c r="E14" i="1" s="1"/>
  <c r="F14" i="1" l="1"/>
  <c r="E15" i="1" s="1"/>
  <c r="F15" i="1" l="1"/>
  <c r="D15" i="1"/>
  <c r="C15" i="1" s="1"/>
</calcChain>
</file>

<file path=xl/sharedStrings.xml><?xml version="1.0" encoding="utf-8"?>
<sst xmlns="http://schemas.openxmlformats.org/spreadsheetml/2006/main" count="26" uniqueCount="13">
  <si>
    <t>qk</t>
  </si>
  <si>
    <t>ek</t>
  </si>
  <si>
    <t>слагаемое для расчета i</t>
  </si>
  <si>
    <t>i=</t>
  </si>
  <si>
    <t>БП</t>
  </si>
  <si>
    <t>ЧБП</t>
  </si>
  <si>
    <t>ПСК=</t>
  </si>
  <si>
    <t>дней</t>
  </si>
  <si>
    <t>ДП</t>
  </si>
  <si>
    <t>Проценты</t>
  </si>
  <si>
    <t>Осн долг</t>
  </si>
  <si>
    <t>Ост осн долга</t>
  </si>
  <si>
    <t>ЭПС=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</si>
</sst>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&quot; &quot;???/???"/>
    <numFmt numFmtId="167" formatCode="0.000%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65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167" fontId="0" fillId="0" borderId="0" xfId="1" applyNumberFormat="1" applyFont="1"/>
    <xf numFmtId="2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453ED-3255-4D1E-9CA8-919FD43288A7}">
  <dimension ref="A1:I19"/>
  <sheetViews>
    <sheetView workbookViewId="0">
      <selection activeCell="E20" sqref="E20"/>
    </sheetView>
  </sheetViews>
  <sheetFormatPr defaultRowHeight="15" x14ac:dyDescent="0.25"/>
  <cols>
    <col min="1" max="1" width="10.140625" bestFit="1" customWidth="1"/>
    <col min="3" max="3" width="10.140625" bestFit="1" customWidth="1"/>
  </cols>
  <sheetData>
    <row r="1" spans="1:9" x14ac:dyDescent="0.25">
      <c r="A1" s="3">
        <v>8.9999999999999993E-3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0</v>
      </c>
      <c r="H1" t="s">
        <v>1</v>
      </c>
      <c r="I1" t="s">
        <v>2</v>
      </c>
    </row>
    <row r="2" spans="1:9" x14ac:dyDescent="0.25">
      <c r="A2" s="1">
        <v>44065</v>
      </c>
      <c r="C2">
        <v>-30000</v>
      </c>
      <c r="F2">
        <v>30000</v>
      </c>
      <c r="G2">
        <v>0</v>
      </c>
      <c r="H2">
        <v>0</v>
      </c>
      <c r="I2">
        <f>C2/(1+$I$18)^G2/(1+H2*$I$18)</f>
        <v>-30000</v>
      </c>
    </row>
    <row r="3" spans="1:9" x14ac:dyDescent="0.25">
      <c r="A3" s="1">
        <f>A2+30</f>
        <v>44095</v>
      </c>
      <c r="B3">
        <f>A3-A2</f>
        <v>30</v>
      </c>
      <c r="C3">
        <f>8100</f>
        <v>8100</v>
      </c>
      <c r="D3">
        <f>F2*$A$1*B3</f>
        <v>8100</v>
      </c>
      <c r="E3">
        <f>C3-D3</f>
        <v>0</v>
      </c>
      <c r="F3">
        <f>F2-E3</f>
        <v>30000</v>
      </c>
      <c r="G3">
        <v>1</v>
      </c>
      <c r="H3">
        <f>0</f>
        <v>0</v>
      </c>
      <c r="I3">
        <f>C3/(1+$I$18)^G3/(1+H3*$I$18)</f>
        <v>6377.9527559230746</v>
      </c>
    </row>
    <row r="4" spans="1:9" x14ac:dyDescent="0.25">
      <c r="A4" s="1">
        <f t="shared" ref="A4:A13" si="0">A3+30</f>
        <v>44125</v>
      </c>
      <c r="B4">
        <f>A4-A3</f>
        <v>30</v>
      </c>
      <c r="C4">
        <f>8100</f>
        <v>8100</v>
      </c>
      <c r="D4">
        <f t="shared" ref="D4:D15" si="1">F3*$A$1*B4</f>
        <v>8100</v>
      </c>
      <c r="E4">
        <f t="shared" ref="E4:E14" si="2">C4-D4</f>
        <v>0</v>
      </c>
      <c r="F4">
        <f t="shared" ref="F4:F15" si="3">F3-E4</f>
        <v>30000</v>
      </c>
      <c r="G4">
        <v>2</v>
      </c>
      <c r="H4">
        <f>0</f>
        <v>0</v>
      </c>
      <c r="I4">
        <f>C4/(1+$I$18)^G4/(1+H4*$I$18)</f>
        <v>5022.0100440477463</v>
      </c>
    </row>
    <row r="5" spans="1:9" x14ac:dyDescent="0.25">
      <c r="A5" s="1">
        <f t="shared" si="0"/>
        <v>44155</v>
      </c>
      <c r="B5">
        <f>A5-A4</f>
        <v>30</v>
      </c>
      <c r="C5">
        <f>8100</f>
        <v>8100</v>
      </c>
      <c r="D5">
        <f t="shared" si="1"/>
        <v>8100</v>
      </c>
      <c r="E5">
        <f t="shared" si="2"/>
        <v>0</v>
      </c>
      <c r="F5">
        <f t="shared" si="3"/>
        <v>30000</v>
      </c>
      <c r="G5">
        <v>3</v>
      </c>
      <c r="H5">
        <f>0</f>
        <v>0</v>
      </c>
      <c r="I5">
        <f>C5/(1+$I$18)^G5/(1+H5*$I$18)</f>
        <v>3954.3386173713188</v>
      </c>
    </row>
    <row r="6" spans="1:9" x14ac:dyDescent="0.25">
      <c r="A6" s="1">
        <f t="shared" si="0"/>
        <v>44185</v>
      </c>
      <c r="B6">
        <f>A6-A5</f>
        <v>30</v>
      </c>
      <c r="C6">
        <f>8100</f>
        <v>8100</v>
      </c>
      <c r="D6">
        <f t="shared" si="1"/>
        <v>8100</v>
      </c>
      <c r="E6">
        <f t="shared" si="2"/>
        <v>0</v>
      </c>
      <c r="F6">
        <f t="shared" si="3"/>
        <v>30000</v>
      </c>
      <c r="G6">
        <v>4</v>
      </c>
      <c r="H6">
        <f>0</f>
        <v>0</v>
      </c>
      <c r="I6">
        <f>C6/(1+$I$18)^G6/(1+H6*$I$18)</f>
        <v>3113.65245463166</v>
      </c>
    </row>
    <row r="7" spans="1:9" x14ac:dyDescent="0.25">
      <c r="A7" s="1">
        <f t="shared" si="0"/>
        <v>44215</v>
      </c>
      <c r="B7">
        <f>A7-A6</f>
        <v>30</v>
      </c>
      <c r="C7">
        <f>8100</f>
        <v>8100</v>
      </c>
      <c r="D7">
        <f t="shared" si="1"/>
        <v>8100</v>
      </c>
      <c r="E7">
        <f t="shared" si="2"/>
        <v>0</v>
      </c>
      <c r="F7">
        <f t="shared" si="3"/>
        <v>30000</v>
      </c>
      <c r="G7">
        <v>5</v>
      </c>
      <c r="H7">
        <f>0</f>
        <v>0</v>
      </c>
      <c r="I7">
        <f>C7/(1+$I$18)^G7/(1+H7*$I$18)</f>
        <v>2451.6948461734128</v>
      </c>
    </row>
    <row r="8" spans="1:9" x14ac:dyDescent="0.25">
      <c r="A8" s="1">
        <f t="shared" si="0"/>
        <v>44245</v>
      </c>
      <c r="B8">
        <f>A8-A7</f>
        <v>30</v>
      </c>
      <c r="C8">
        <f>8100</f>
        <v>8100</v>
      </c>
      <c r="D8">
        <f t="shared" si="1"/>
        <v>8100</v>
      </c>
      <c r="E8">
        <f t="shared" si="2"/>
        <v>0</v>
      </c>
      <c r="F8">
        <f t="shared" si="3"/>
        <v>30000</v>
      </c>
      <c r="G8">
        <v>6</v>
      </c>
      <c r="H8">
        <f>0</f>
        <v>0</v>
      </c>
      <c r="I8">
        <f>C8/(1+$I$18)^G8/(1+H8*$I$18)</f>
        <v>1930.4683828190268</v>
      </c>
    </row>
    <row r="9" spans="1:9" x14ac:dyDescent="0.25">
      <c r="A9" s="1">
        <f t="shared" si="0"/>
        <v>44275</v>
      </c>
      <c r="B9">
        <f>A9-A8</f>
        <v>30</v>
      </c>
      <c r="C9">
        <f>8100</f>
        <v>8100</v>
      </c>
      <c r="D9">
        <f t="shared" si="1"/>
        <v>8100</v>
      </c>
      <c r="E9">
        <f t="shared" si="2"/>
        <v>0</v>
      </c>
      <c r="F9">
        <f t="shared" si="3"/>
        <v>30000</v>
      </c>
      <c r="G9">
        <v>7</v>
      </c>
      <c r="H9">
        <f>0</f>
        <v>0</v>
      </c>
      <c r="I9">
        <f>C9/(1+$I$18)^G9/(1+H9*$I$18)</f>
        <v>1520.053844743577</v>
      </c>
    </row>
    <row r="10" spans="1:9" x14ac:dyDescent="0.25">
      <c r="A10" s="1">
        <f t="shared" si="0"/>
        <v>44305</v>
      </c>
      <c r="B10">
        <f>A10-A9</f>
        <v>30</v>
      </c>
      <c r="C10">
        <f>8100</f>
        <v>8100</v>
      </c>
      <c r="D10">
        <f t="shared" si="1"/>
        <v>8100</v>
      </c>
      <c r="E10">
        <f t="shared" si="2"/>
        <v>0</v>
      </c>
      <c r="F10">
        <f t="shared" si="3"/>
        <v>30000</v>
      </c>
      <c r="G10">
        <v>8</v>
      </c>
      <c r="H10">
        <f>0</f>
        <v>0</v>
      </c>
      <c r="I10">
        <f>C10/(1+$I$18)^G10/(1+H10*$I$18)</f>
        <v>1196.8927911399708</v>
      </c>
    </row>
    <row r="11" spans="1:9" x14ac:dyDescent="0.25">
      <c r="A11" s="1">
        <f t="shared" si="0"/>
        <v>44335</v>
      </c>
      <c r="B11">
        <f>A11-A10</f>
        <v>30</v>
      </c>
      <c r="C11">
        <f>8100</f>
        <v>8100</v>
      </c>
      <c r="D11">
        <f t="shared" si="1"/>
        <v>8100</v>
      </c>
      <c r="E11">
        <f t="shared" si="2"/>
        <v>0</v>
      </c>
      <c r="F11">
        <f t="shared" si="3"/>
        <v>30000</v>
      </c>
      <c r="G11">
        <v>9</v>
      </c>
      <c r="H11">
        <f>0</f>
        <v>0</v>
      </c>
      <c r="I11">
        <f>C11/(1+$I$18)^G11/(1+H11*$I$18)</f>
        <v>942.43526861674536</v>
      </c>
    </row>
    <row r="12" spans="1:9" x14ac:dyDescent="0.25">
      <c r="A12" s="1">
        <f t="shared" si="0"/>
        <v>44365</v>
      </c>
      <c r="B12">
        <f>A12-A11</f>
        <v>30</v>
      </c>
      <c r="C12">
        <f>8100</f>
        <v>8100</v>
      </c>
      <c r="D12">
        <f t="shared" si="1"/>
        <v>8100</v>
      </c>
      <c r="E12">
        <f t="shared" si="2"/>
        <v>0</v>
      </c>
      <c r="F12">
        <f t="shared" si="3"/>
        <v>30000</v>
      </c>
      <c r="G12">
        <v>10</v>
      </c>
      <c r="H12">
        <f>0</f>
        <v>0</v>
      </c>
      <c r="I12">
        <f>C12/(1+$I$18)^G12/(1+H12*$I$18)</f>
        <v>742.07501466089809</v>
      </c>
    </row>
    <row r="13" spans="1:9" x14ac:dyDescent="0.25">
      <c r="A13" s="1">
        <f t="shared" si="0"/>
        <v>44395</v>
      </c>
      <c r="B13">
        <f>A13-A12</f>
        <v>30</v>
      </c>
      <c r="C13">
        <f>8100</f>
        <v>8100</v>
      </c>
      <c r="D13">
        <f t="shared" si="1"/>
        <v>8100</v>
      </c>
      <c r="E13">
        <f t="shared" si="2"/>
        <v>0</v>
      </c>
      <c r="F13">
        <f t="shared" si="3"/>
        <v>30000</v>
      </c>
      <c r="G13">
        <v>11</v>
      </c>
      <c r="H13">
        <f>0</f>
        <v>0</v>
      </c>
      <c r="I13">
        <f>C13/(1+$I$18)^G13/(1+H13*$I$18)</f>
        <v>584.31103516767052</v>
      </c>
    </row>
    <row r="14" spans="1:9" x14ac:dyDescent="0.25">
      <c r="A14" s="1">
        <f>A13+30</f>
        <v>44425</v>
      </c>
      <c r="B14">
        <f>A14-A13</f>
        <v>30</v>
      </c>
      <c r="C14">
        <f>8100</f>
        <v>8100</v>
      </c>
      <c r="D14">
        <f t="shared" si="1"/>
        <v>8100</v>
      </c>
      <c r="E14">
        <f t="shared" si="2"/>
        <v>0</v>
      </c>
      <c r="F14">
        <f t="shared" si="3"/>
        <v>30000</v>
      </c>
      <c r="G14">
        <v>12</v>
      </c>
      <c r="H14">
        <f>0</f>
        <v>0</v>
      </c>
      <c r="I14">
        <f>C14/(1+$I$18)^G14/(1+H14*$I$18)</f>
        <v>460.08742926714928</v>
      </c>
    </row>
    <row r="15" spans="1:9" x14ac:dyDescent="0.25">
      <c r="A15" s="1">
        <f>EDATE(A2,12)</f>
        <v>44430</v>
      </c>
      <c r="B15">
        <f>A15-A14</f>
        <v>5</v>
      </c>
      <c r="C15">
        <f>D15+E15</f>
        <v>31350</v>
      </c>
      <c r="D15">
        <f t="shared" si="1"/>
        <v>1350</v>
      </c>
      <c r="E15">
        <f>F14</f>
        <v>30000</v>
      </c>
      <c r="F15">
        <f t="shared" si="3"/>
        <v>0</v>
      </c>
      <c r="G15">
        <v>12</v>
      </c>
      <c r="H15" s="2">
        <f>5/30</f>
        <v>0.16666666666666666</v>
      </c>
      <c r="I15">
        <f>C15/(1+$I$18)^G15/(1+H15*$I$18)</f>
        <v>1704.027515805207</v>
      </c>
    </row>
    <row r="16" spans="1:9" x14ac:dyDescent="0.25">
      <c r="B16" t="s">
        <v>12</v>
      </c>
      <c r="C16" s="4">
        <f>XIRR(C2:C15,A2:A15)</f>
        <v>17.332764339447024</v>
      </c>
      <c r="I16" s="6">
        <f>SUM(I2:I15)</f>
        <v>3.6745564102602657E-7</v>
      </c>
    </row>
    <row r="17" spans="1:9" x14ac:dyDescent="0.25">
      <c r="A17" t="s">
        <v>4</v>
      </c>
      <c r="B17">
        <v>30</v>
      </c>
    </row>
    <row r="18" spans="1:9" x14ac:dyDescent="0.25">
      <c r="A18" t="s">
        <v>5</v>
      </c>
      <c r="B18">
        <f>365/B17</f>
        <v>12.166666666666666</v>
      </c>
      <c r="H18" t="s">
        <v>3</v>
      </c>
      <c r="I18">
        <v>0.26999999999650276</v>
      </c>
    </row>
    <row r="19" spans="1:9" x14ac:dyDescent="0.25">
      <c r="H19" t="s">
        <v>6</v>
      </c>
      <c r="I19" s="5">
        <f>I18*B18</f>
        <v>3.2849999999574502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8F824-EFAB-47FB-8ECB-D6EA32F3E4E7}">
  <dimension ref="A1:I19"/>
  <sheetViews>
    <sheetView tabSelected="1" workbookViewId="0">
      <selection activeCell="E20" sqref="E20"/>
    </sheetView>
  </sheetViews>
  <sheetFormatPr defaultRowHeight="15" x14ac:dyDescent="0.25"/>
  <cols>
    <col min="1" max="1" width="10.140625" bestFit="1" customWidth="1"/>
    <col min="3" max="3" width="10.140625" bestFit="1" customWidth="1"/>
  </cols>
  <sheetData>
    <row r="1" spans="1:9" x14ac:dyDescent="0.25">
      <c r="A1" s="3">
        <v>8.9999999999999993E-3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0</v>
      </c>
      <c r="H1" t="s">
        <v>1</v>
      </c>
      <c r="I1" t="s">
        <v>2</v>
      </c>
    </row>
    <row r="2" spans="1:9" x14ac:dyDescent="0.25">
      <c r="A2" s="1">
        <v>44065</v>
      </c>
      <c r="C2">
        <v>-30000</v>
      </c>
      <c r="F2">
        <v>30000</v>
      </c>
      <c r="G2">
        <v>0</v>
      </c>
      <c r="H2">
        <v>0</v>
      </c>
      <c r="I2">
        <f>C2/(1+$I$18)^G2/(1+H2*$I$18)</f>
        <v>-30000</v>
      </c>
    </row>
    <row r="3" spans="1:9" x14ac:dyDescent="0.25">
      <c r="A3" s="1">
        <f>A2+30</f>
        <v>44095</v>
      </c>
      <c r="B3">
        <f>A3-A2</f>
        <v>30</v>
      </c>
      <c r="C3">
        <v>0</v>
      </c>
      <c r="D3">
        <f>F2*$A$1*B3</f>
        <v>8100</v>
      </c>
      <c r="E3">
        <v>0</v>
      </c>
      <c r="F3">
        <f>F2-E3</f>
        <v>30000</v>
      </c>
      <c r="G3">
        <v>1</v>
      </c>
      <c r="H3">
        <f>0</f>
        <v>0</v>
      </c>
      <c r="I3">
        <f>C3/(1+$I$18)^G3/(1+H3*$I$18)</f>
        <v>0</v>
      </c>
    </row>
    <row r="4" spans="1:9" x14ac:dyDescent="0.25">
      <c r="A4" s="1">
        <f t="shared" ref="A4:A13" si="0">A3+30</f>
        <v>44125</v>
      </c>
      <c r="B4">
        <f>A4-A3</f>
        <v>30</v>
      </c>
      <c r="C4">
        <v>0</v>
      </c>
      <c r="D4">
        <f>F3*($A$1+0.05%)*B4</f>
        <v>8550</v>
      </c>
      <c r="E4">
        <v>0</v>
      </c>
      <c r="F4">
        <f t="shared" ref="F4:F15" si="1">F3-E4</f>
        <v>30000</v>
      </c>
      <c r="G4">
        <v>2</v>
      </c>
      <c r="H4">
        <f>0</f>
        <v>0</v>
      </c>
      <c r="I4">
        <f>C4/(1+$I$18)^G4/(1+H4*$I$18)</f>
        <v>0</v>
      </c>
    </row>
    <row r="5" spans="1:9" x14ac:dyDescent="0.25">
      <c r="A5" s="1">
        <f t="shared" si="0"/>
        <v>44155</v>
      </c>
      <c r="B5">
        <f>A5-A4</f>
        <v>30</v>
      </c>
      <c r="C5">
        <v>0</v>
      </c>
      <c r="D5">
        <f t="shared" ref="D5:D15" si="2">F4*($A$1+0.05%)*B5</f>
        <v>8550</v>
      </c>
      <c r="E5">
        <v>0</v>
      </c>
      <c r="F5">
        <f t="shared" si="1"/>
        <v>30000</v>
      </c>
      <c r="G5">
        <v>3</v>
      </c>
      <c r="H5">
        <f>0</f>
        <v>0</v>
      </c>
      <c r="I5">
        <f>C5/(1+$I$18)^G5/(1+H5*$I$18)</f>
        <v>0</v>
      </c>
    </row>
    <row r="6" spans="1:9" x14ac:dyDescent="0.25">
      <c r="A6" s="1">
        <f t="shared" si="0"/>
        <v>44185</v>
      </c>
      <c r="B6">
        <f>A6-A5</f>
        <v>30</v>
      </c>
      <c r="C6">
        <v>0</v>
      </c>
      <c r="D6">
        <f t="shared" si="2"/>
        <v>8550</v>
      </c>
      <c r="E6">
        <v>0</v>
      </c>
      <c r="F6">
        <f t="shared" si="1"/>
        <v>30000</v>
      </c>
      <c r="G6">
        <v>4</v>
      </c>
      <c r="H6">
        <f>0</f>
        <v>0</v>
      </c>
      <c r="I6">
        <f>C6/(1+$I$18)^G6/(1+H6*$I$18)</f>
        <v>0</v>
      </c>
    </row>
    <row r="7" spans="1:9" x14ac:dyDescent="0.25">
      <c r="A7" s="1">
        <f t="shared" si="0"/>
        <v>44215</v>
      </c>
      <c r="B7">
        <f>A7-A6</f>
        <v>30</v>
      </c>
      <c r="C7">
        <v>0</v>
      </c>
      <c r="D7">
        <f t="shared" si="2"/>
        <v>8550</v>
      </c>
      <c r="E7">
        <v>0</v>
      </c>
      <c r="F7">
        <f t="shared" si="1"/>
        <v>30000</v>
      </c>
      <c r="G7">
        <v>5</v>
      </c>
      <c r="H7">
        <f>0</f>
        <v>0</v>
      </c>
      <c r="I7">
        <f>C7/(1+$I$18)^G7/(1+H7*$I$18)</f>
        <v>0</v>
      </c>
    </row>
    <row r="8" spans="1:9" x14ac:dyDescent="0.25">
      <c r="A8" s="1">
        <f t="shared" si="0"/>
        <v>44245</v>
      </c>
      <c r="B8">
        <f>A8-A7</f>
        <v>30</v>
      </c>
      <c r="C8">
        <v>0</v>
      </c>
      <c r="D8">
        <f t="shared" si="2"/>
        <v>8550</v>
      </c>
      <c r="E8">
        <v>0</v>
      </c>
      <c r="F8">
        <f t="shared" si="1"/>
        <v>30000</v>
      </c>
      <c r="G8">
        <v>6</v>
      </c>
      <c r="H8">
        <f>0</f>
        <v>0</v>
      </c>
      <c r="I8">
        <f>C8/(1+$I$18)^G8/(1+H8*$I$18)</f>
        <v>0</v>
      </c>
    </row>
    <row r="9" spans="1:9" x14ac:dyDescent="0.25">
      <c r="A9" s="1">
        <f t="shared" si="0"/>
        <v>44275</v>
      </c>
      <c r="B9">
        <f>A9-A8</f>
        <v>30</v>
      </c>
      <c r="C9">
        <v>0</v>
      </c>
      <c r="D9">
        <f t="shared" si="2"/>
        <v>8550</v>
      </c>
      <c r="E9">
        <v>0</v>
      </c>
      <c r="F9">
        <f t="shared" si="1"/>
        <v>30000</v>
      </c>
      <c r="G9">
        <v>7</v>
      </c>
      <c r="H9">
        <f>0</f>
        <v>0</v>
      </c>
      <c r="I9">
        <f>C9/(1+$I$18)^G9/(1+H9*$I$18)</f>
        <v>0</v>
      </c>
    </row>
    <row r="10" spans="1:9" x14ac:dyDescent="0.25">
      <c r="A10" s="1">
        <f t="shared" si="0"/>
        <v>44305</v>
      </c>
      <c r="B10">
        <f>A10-A9</f>
        <v>30</v>
      </c>
      <c r="C10">
        <v>0</v>
      </c>
      <c r="D10">
        <f t="shared" si="2"/>
        <v>8550</v>
      </c>
      <c r="E10">
        <v>0</v>
      </c>
      <c r="F10">
        <f t="shared" si="1"/>
        <v>30000</v>
      </c>
      <c r="G10">
        <v>8</v>
      </c>
      <c r="H10">
        <f>0</f>
        <v>0</v>
      </c>
      <c r="I10">
        <f>C10/(1+$I$18)^G10/(1+H10*$I$18)</f>
        <v>0</v>
      </c>
    </row>
    <row r="11" spans="1:9" x14ac:dyDescent="0.25">
      <c r="A11" s="1">
        <f t="shared" si="0"/>
        <v>44335</v>
      </c>
      <c r="B11">
        <f>A11-A10</f>
        <v>30</v>
      </c>
      <c r="C11">
        <v>0</v>
      </c>
      <c r="D11">
        <f t="shared" si="2"/>
        <v>8550</v>
      </c>
      <c r="E11">
        <v>0</v>
      </c>
      <c r="F11">
        <f t="shared" si="1"/>
        <v>30000</v>
      </c>
      <c r="G11">
        <v>9</v>
      </c>
      <c r="H11">
        <f>0</f>
        <v>0</v>
      </c>
      <c r="I11">
        <f>C11/(1+$I$18)^G11/(1+H11*$I$18)</f>
        <v>0</v>
      </c>
    </row>
    <row r="12" spans="1:9" x14ac:dyDescent="0.25">
      <c r="A12" s="1">
        <f t="shared" si="0"/>
        <v>44365</v>
      </c>
      <c r="B12">
        <f>A12-A11</f>
        <v>30</v>
      </c>
      <c r="C12">
        <v>0</v>
      </c>
      <c r="D12">
        <f t="shared" si="2"/>
        <v>8550</v>
      </c>
      <c r="E12">
        <v>0</v>
      </c>
      <c r="F12">
        <f t="shared" si="1"/>
        <v>30000</v>
      </c>
      <c r="G12">
        <v>10</v>
      </c>
      <c r="H12">
        <f>0</f>
        <v>0</v>
      </c>
      <c r="I12">
        <f>C12/(1+$I$18)^G12/(1+H12*$I$18)</f>
        <v>0</v>
      </c>
    </row>
    <row r="13" spans="1:9" x14ac:dyDescent="0.25">
      <c r="A13" s="1">
        <f t="shared" si="0"/>
        <v>44395</v>
      </c>
      <c r="B13">
        <f>A13-A12</f>
        <v>30</v>
      </c>
      <c r="C13">
        <v>0</v>
      </c>
      <c r="D13">
        <f t="shared" si="2"/>
        <v>8550</v>
      </c>
      <c r="E13">
        <v>0</v>
      </c>
      <c r="F13">
        <f t="shared" si="1"/>
        <v>30000</v>
      </c>
      <c r="G13">
        <v>11</v>
      </c>
      <c r="H13">
        <f>0</f>
        <v>0</v>
      </c>
      <c r="I13">
        <f>C13/(1+$I$18)^G13/(1+H13*$I$18)</f>
        <v>0</v>
      </c>
    </row>
    <row r="14" spans="1:9" x14ac:dyDescent="0.25">
      <c r="A14" s="1">
        <f>A13+30</f>
        <v>44425</v>
      </c>
      <c r="B14">
        <f>A14-A13</f>
        <v>30</v>
      </c>
      <c r="C14">
        <v>0</v>
      </c>
      <c r="D14">
        <f t="shared" si="2"/>
        <v>8550</v>
      </c>
      <c r="E14">
        <v>0</v>
      </c>
      <c r="F14">
        <f t="shared" si="1"/>
        <v>30000</v>
      </c>
      <c r="G14">
        <v>12</v>
      </c>
      <c r="H14">
        <f>0</f>
        <v>0</v>
      </c>
      <c r="I14">
        <f>C14/(1+$I$18)^G14/(1+H14*$I$18)</f>
        <v>0</v>
      </c>
    </row>
    <row r="15" spans="1:9" x14ac:dyDescent="0.25">
      <c r="A15" s="1">
        <f>EDATE(A2,12)</f>
        <v>44430</v>
      </c>
      <c r="B15">
        <f>A15-A14</f>
        <v>5</v>
      </c>
      <c r="C15">
        <f>SUM(D3:D15)+E15</f>
        <v>133575</v>
      </c>
      <c r="D15">
        <f t="shared" si="2"/>
        <v>1425</v>
      </c>
      <c r="E15">
        <f>F14</f>
        <v>30000</v>
      </c>
      <c r="F15">
        <f t="shared" si="1"/>
        <v>0</v>
      </c>
      <c r="G15">
        <v>12</v>
      </c>
      <c r="H15" s="2">
        <f>5/30</f>
        <v>0.16666666666666666</v>
      </c>
      <c r="I15">
        <f>C15/(1+$I$18)^G15/(1+H15*$I$18)</f>
        <v>30000.000000260239</v>
      </c>
    </row>
    <row r="16" spans="1:9" x14ac:dyDescent="0.25">
      <c r="B16" t="s">
        <v>12</v>
      </c>
      <c r="C16" s="4">
        <f>XIRR(C2:C15,A2:A15)</f>
        <v>3.4524999856948839</v>
      </c>
      <c r="I16" s="6">
        <f>SUM(I2:I15)</f>
        <v>2.6023917598649859E-7</v>
      </c>
    </row>
    <row r="17" spans="1:9" x14ac:dyDescent="0.25">
      <c r="A17" t="s">
        <v>4</v>
      </c>
      <c r="B17">
        <v>30</v>
      </c>
    </row>
    <row r="18" spans="1:9" x14ac:dyDescent="0.25">
      <c r="A18" t="s">
        <v>5</v>
      </c>
      <c r="B18">
        <f>365/B17</f>
        <v>12.166666666666666</v>
      </c>
      <c r="H18" t="s">
        <v>3</v>
      </c>
      <c r="I18">
        <v>0.13050266656189338</v>
      </c>
    </row>
    <row r="19" spans="1:9" x14ac:dyDescent="0.25">
      <c r="H19" t="s">
        <v>6</v>
      </c>
      <c r="I19" s="5">
        <f>I18*B18</f>
        <v>1.5877824431697027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2020-08-22T08:14:02Z</dcterms:created>
  <dcterms:modified xsi:type="dcterms:W3CDTF">2020-08-22T13:32:13Z</dcterms:modified>
</cp:coreProperties>
</file>